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fischer41\Desktop\"/>
    </mc:Choice>
  </mc:AlternateContent>
  <bookViews>
    <workbookView xWindow="0" yWindow="0" windowWidth="11595" windowHeight="9570"/>
  </bookViews>
  <sheets>
    <sheet name="The Ideal Gas Law" sheetId="1" r:id="rId1"/>
    <sheet name="Question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 r="J4" i="1"/>
  <c r="J5" i="1"/>
  <c r="M21" i="1"/>
  <c r="M28" i="1"/>
  <c r="M26" i="1"/>
  <c r="M19" i="1"/>
  <c r="E5" i="1"/>
  <c r="E6" i="1"/>
  <c r="E7" i="1"/>
  <c r="E4" i="1"/>
  <c r="I5" i="1"/>
  <c r="I4" i="1"/>
  <c r="E28" i="1" l="1"/>
  <c r="E27" i="1"/>
  <c r="E26" i="1"/>
  <c r="E25" i="1"/>
  <c r="E21" i="1"/>
  <c r="E20" i="1"/>
  <c r="E19" i="1"/>
  <c r="E18" i="1"/>
  <c r="E14" i="1"/>
  <c r="E13" i="1"/>
  <c r="E12" i="1"/>
  <c r="E11" i="1"/>
  <c r="I28" i="1"/>
  <c r="I27" i="1"/>
  <c r="I26" i="1"/>
  <c r="I25" i="1"/>
  <c r="I21" i="1"/>
  <c r="I20" i="1"/>
  <c r="I19" i="1"/>
  <c r="I18" i="1"/>
  <c r="I14" i="1"/>
  <c r="I13" i="1"/>
  <c r="I12" i="1"/>
  <c r="I11" i="1"/>
  <c r="I7" i="1"/>
  <c r="I6" i="1"/>
  <c r="G26" i="1"/>
  <c r="G27" i="1"/>
  <c r="G28" i="1"/>
  <c r="G25" i="1"/>
  <c r="G19" i="1"/>
  <c r="G20" i="1"/>
  <c r="G21" i="1"/>
  <c r="G18" i="1"/>
  <c r="G12" i="1"/>
  <c r="G13" i="1"/>
  <c r="G14" i="1"/>
  <c r="G11" i="1"/>
  <c r="G5" i="1"/>
  <c r="G6" i="1"/>
  <c r="G7" i="1"/>
  <c r="J7" i="1" s="1"/>
  <c r="G4" i="1"/>
  <c r="K28" i="1" l="1"/>
  <c r="J28" i="1"/>
  <c r="J26" i="1"/>
  <c r="K26" i="1"/>
  <c r="J27" i="1"/>
  <c r="J20" i="1"/>
  <c r="J21" i="1"/>
  <c r="J19" i="1"/>
  <c r="J18" i="1"/>
  <c r="K21" i="1"/>
  <c r="K12" i="1"/>
  <c r="J14" i="1"/>
  <c r="K14" i="1"/>
  <c r="J12" i="1"/>
  <c r="J6" i="1"/>
  <c r="M7" i="1"/>
  <c r="K7" i="1"/>
  <c r="K19" i="1"/>
  <c r="K5" i="1"/>
  <c r="J13" i="1"/>
  <c r="M14" i="1" s="1"/>
  <c r="J11" i="1"/>
  <c r="M12" i="1" s="1"/>
  <c r="M5" i="1" l="1"/>
</calcChain>
</file>

<file path=xl/sharedStrings.xml><?xml version="1.0" encoding="utf-8"?>
<sst xmlns="http://schemas.openxmlformats.org/spreadsheetml/2006/main" count="94" uniqueCount="30">
  <si>
    <t>P_meas (kPa)</t>
  </si>
  <si>
    <t>P_meas (Pa)</t>
  </si>
  <si>
    <t>Temp (K)</t>
  </si>
  <si>
    <t>Volume (mL)</t>
  </si>
  <si>
    <t>Volume (m^3)</t>
  </si>
  <si>
    <t>Trial 1</t>
  </si>
  <si>
    <t>Plunger Down</t>
  </si>
  <si>
    <t>State 1</t>
  </si>
  <si>
    <t>% Diff</t>
  </si>
  <si>
    <t>State 2</t>
  </si>
  <si>
    <t>Plunger Up</t>
  </si>
  <si>
    <t>P_State 2 Prediction (Pa)</t>
  </si>
  <si>
    <r>
      <t>Temp (</t>
    </r>
    <r>
      <rPr>
        <b/>
        <sz val="11"/>
        <color theme="1"/>
        <rFont val="Calibri"/>
        <family val="2"/>
      </rPr>
      <t>°</t>
    </r>
    <r>
      <rPr>
        <b/>
        <sz val="11"/>
        <color theme="1"/>
        <rFont val="Times New Roman"/>
        <family val="1"/>
      </rPr>
      <t>C)</t>
    </r>
  </si>
  <si>
    <t>Trial 2</t>
  </si>
  <si>
    <t>Trial 3</t>
  </si>
  <si>
    <t>Trial 4</t>
  </si>
  <si>
    <t xml:space="preserve">Group Memebers: </t>
  </si>
  <si>
    <t>Lab Questions</t>
  </si>
  <si>
    <t>nR</t>
  </si>
  <si>
    <t>P1</t>
  </si>
  <si>
    <t>P2</t>
  </si>
  <si>
    <t>P4</t>
  </si>
  <si>
    <t>Fischer</t>
  </si>
  <si>
    <t>Gerstorff</t>
  </si>
  <si>
    <t>Rupert</t>
  </si>
  <si>
    <t>We believe the measurements for volume are accurate enough for a small-scale experiment such as this, but there are ways to more accurately measure our volumes. For example, a digital reading of volume would be more precise than eye-balling a measurement on the syringe.</t>
  </si>
  <si>
    <t>The speed of compression when we forced the syringe plunger down varied with each trial. We did not account for the friction of the plunger on the inside of the syringe, which could affect the volume reading.</t>
  </si>
  <si>
    <t>The temperature increase was gradual because though the pressure increased the speed of molecular movement, friction between the molecules takes time to produce heat. When we pressed the plunger down, it did bottom out.</t>
  </si>
  <si>
    <t>The temperature decreases quickly when the pressure is released, similar to quickly emptying an aerosol can. When you spray the contents of the can and empty it quickly, the can becomes cold. This happens because of a rapid release of molecular energy from within the can.</t>
  </si>
  <si>
    <t>Yes, as the starting volume increased, our percent difference decreased. This is because the higher our starting volume, the more pressure is measured, which results in a higher temperature reading. This makes our State 1 gas constant move closer to our State 2 constant for each 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</si>
</sst>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b/>
      <sz val="11"/>
      <color theme="1"/>
      <name val="Calibri"/>
      <family val="2"/>
    </font>
    <font>
      <b/>
      <sz val="15"/>
      <color theme="1"/>
      <name val="Times New Roman"/>
      <family val="1"/>
    </font>
    <font>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9" tint="0.399975585192419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56">
    <xf numFmtId="0" fontId="0" fillId="0" borderId="0" xfId="0"/>
    <xf numFmtId="0" fontId="2" fillId="0" borderId="0" xfId="0" applyFont="1"/>
    <xf numFmtId="0" fontId="2" fillId="0" borderId="0" xfId="0" applyFont="1" applyFill="1"/>
    <xf numFmtId="0" fontId="4" fillId="0" borderId="2" xfId="0" applyFont="1" applyFill="1" applyBorder="1" applyAlignment="1">
      <alignment wrapText="1"/>
    </xf>
    <xf numFmtId="0" fontId="2" fillId="0" borderId="3" xfId="0" applyFont="1" applyFill="1" applyBorder="1"/>
    <xf numFmtId="0" fontId="1" fillId="0" borderId="0" xfId="0" applyFont="1" applyFill="1" applyBorder="1" applyAlignment="1">
      <alignment horizontal="center" wrapText="1"/>
    </xf>
    <xf numFmtId="0" fontId="1" fillId="0" borderId="7" xfId="0" applyFont="1" applyFill="1" applyBorder="1" applyAlignment="1">
      <alignment horizontal="center" wrapText="1"/>
    </xf>
    <xf numFmtId="0" fontId="1" fillId="0" borderId="2" xfId="0" applyFont="1" applyFill="1" applyBorder="1" applyAlignment="1">
      <alignment horizontal="center" wrapText="1"/>
    </xf>
    <xf numFmtId="0" fontId="3" fillId="0" borderId="3" xfId="0" applyFont="1" applyFill="1" applyBorder="1"/>
    <xf numFmtId="0" fontId="1" fillId="2" borderId="2" xfId="0" applyFont="1" applyFill="1" applyBorder="1"/>
    <xf numFmtId="0" fontId="2" fillId="2" borderId="3"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1" fillId="3" borderId="2" xfId="0" applyFont="1" applyFill="1" applyBorder="1" applyAlignment="1">
      <alignment horizontal="center" wrapText="1"/>
    </xf>
    <xf numFmtId="0" fontId="4" fillId="0" borderId="9" xfId="0" applyFont="1" applyFill="1" applyBorder="1" applyAlignment="1">
      <alignment horizontal="center" wrapText="1"/>
    </xf>
    <xf numFmtId="0" fontId="4" fillId="0" borderId="10"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wrapText="1"/>
    </xf>
    <xf numFmtId="0" fontId="4" fillId="0" borderId="7" xfId="0" applyFont="1" applyFill="1" applyBorder="1" applyAlignment="1">
      <alignment wrapText="1"/>
    </xf>
    <xf numFmtId="0" fontId="2" fillId="0" borderId="7" xfId="0" applyFont="1" applyFill="1" applyBorder="1"/>
    <xf numFmtId="0" fontId="4" fillId="0" borderId="12" xfId="0" applyFont="1" applyFill="1" applyBorder="1" applyAlignment="1">
      <alignment wrapText="1"/>
    </xf>
    <xf numFmtId="0" fontId="4" fillId="0" borderId="2" xfId="0" applyFont="1" applyFill="1" applyBorder="1" applyAlignment="1">
      <alignment horizontal="center" vertical="center" wrapText="1"/>
    </xf>
    <xf numFmtId="0" fontId="1" fillId="4" borderId="2" xfId="0" applyFont="1" applyFill="1" applyBorder="1" applyAlignment="1">
      <alignment horizontal="center" wrapText="1"/>
    </xf>
    <xf numFmtId="0" fontId="1" fillId="4" borderId="0" xfId="0" applyFont="1" applyFill="1" applyBorder="1" applyAlignment="1">
      <alignment horizontal="center" wrapText="1"/>
    </xf>
    <xf numFmtId="0" fontId="1" fillId="4" borderId="7" xfId="0" applyFont="1" applyFill="1" applyBorder="1" applyAlignment="1">
      <alignment horizontal="center" wrapText="1"/>
    </xf>
    <xf numFmtId="0" fontId="4" fillId="0" borderId="1" xfId="0" applyFont="1" applyFill="1" applyBorder="1" applyAlignment="1">
      <alignment horizontal="center" wrapText="1"/>
    </xf>
    <xf numFmtId="0" fontId="4" fillId="0" borderId="3" xfId="0" applyFont="1" applyFill="1" applyBorder="1" applyAlignment="1">
      <alignment horizontal="center" wrapText="1"/>
    </xf>
    <xf numFmtId="0" fontId="1" fillId="0" borderId="4" xfId="0" applyFont="1" applyFill="1" applyBorder="1" applyAlignment="1">
      <alignment horizontal="center" wrapText="1"/>
    </xf>
    <xf numFmtId="0" fontId="1" fillId="0" borderId="5" xfId="0" applyFont="1" applyFill="1" applyBorder="1" applyAlignment="1">
      <alignment horizontal="center" wrapText="1"/>
    </xf>
    <xf numFmtId="0" fontId="1" fillId="0" borderId="6" xfId="0" applyFont="1" applyFill="1" applyBorder="1" applyAlignment="1">
      <alignment horizontal="center" wrapText="1"/>
    </xf>
    <xf numFmtId="0" fontId="1" fillId="0" borderId="8"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7" xfId="0" applyFont="1" applyBorder="1" applyAlignment="1">
      <alignment horizontal="center"/>
    </xf>
    <xf numFmtId="0" fontId="2" fillId="0" borderId="0" xfId="0" applyFont="1" applyFill="1" applyAlignment="1">
      <alignment horizontal="center"/>
    </xf>
    <xf numFmtId="0" fontId="2" fillId="0" borderId="2" xfId="0" applyFont="1" applyFill="1" applyBorder="1" applyAlignment="1"/>
    <xf numFmtId="0" fontId="2" fillId="0" borderId="7" xfId="0" applyFont="1" applyFill="1" applyBorder="1" applyAlignment="1"/>
    <xf numFmtId="0" fontId="4" fillId="0" borderId="2" xfId="0" applyFont="1" applyFill="1" applyBorder="1" applyAlignment="1">
      <alignment horizontal="center" vertical="top" wrapText="1"/>
    </xf>
    <xf numFmtId="0" fontId="6" fillId="0" borderId="1" xfId="0" applyFont="1" applyBorder="1" applyAlignment="1">
      <alignment horizontal="right" vertical="top"/>
    </xf>
    <xf numFmtId="0" fontId="6" fillId="0" borderId="4" xfId="0" applyFont="1" applyBorder="1" applyAlignment="1">
      <alignment horizontal="right" vertical="top"/>
    </xf>
    <xf numFmtId="0" fontId="6" fillId="0" borderId="6" xfId="0" applyFont="1" applyBorder="1" applyAlignment="1">
      <alignment horizontal="right" vertical="top"/>
    </xf>
    <xf numFmtId="0" fontId="3" fillId="0" borderId="13" xfId="0" applyFont="1" applyFill="1" applyBorder="1" applyAlignment="1">
      <alignment horizontal="center"/>
    </xf>
    <xf numFmtId="0" fontId="2" fillId="0" borderId="13" xfId="0" applyFont="1" applyFill="1" applyBorder="1" applyAlignment="1">
      <alignment horizontal="center"/>
    </xf>
    <xf numFmtId="0" fontId="1" fillId="4" borderId="4" xfId="0" applyFont="1" applyFill="1" applyBorder="1" applyAlignment="1">
      <alignment horizontal="center" wrapText="1"/>
    </xf>
    <xf numFmtId="0" fontId="1" fillId="4" borderId="6" xfId="0" applyFont="1" applyFill="1" applyBorder="1" applyAlignment="1">
      <alignment horizontal="center" wrapText="1"/>
    </xf>
    <xf numFmtId="0" fontId="1" fillId="4" borderId="1" xfId="0" applyFont="1" applyFill="1" applyBorder="1" applyAlignment="1">
      <alignment horizont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10" fontId="2" fillId="0" borderId="5" xfId="1" applyNumberFormat="1" applyFont="1" applyFill="1" applyBorder="1"/>
    <xf numFmtId="10" fontId="2" fillId="0" borderId="8" xfId="1" applyNumberFormat="1" applyFont="1" applyFill="1" applyBorder="1"/>
    <xf numFmtId="0" fontId="0" fillId="0" borderId="0" xfId="0"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zoomScale="70" zoomScaleNormal="70" workbookViewId="0">
      <selection activeCell="T14" sqref="T14"/>
    </sheetView>
  </sheetViews>
  <sheetFormatPr defaultRowHeight="15.75" x14ac:dyDescent="0.25"/>
  <cols>
    <col min="1" max="1" width="12.5703125" style="2" customWidth="1"/>
    <col min="2" max="2" width="14.85546875" style="2" bestFit="1" customWidth="1"/>
    <col min="3" max="3" width="12.5703125" style="2" customWidth="1"/>
    <col min="4" max="4" width="17.42578125" style="2" bestFit="1" customWidth="1"/>
    <col min="5" max="5" width="16" style="2" bestFit="1" customWidth="1"/>
    <col min="6" max="7" width="12.5703125" style="2" customWidth="1"/>
    <col min="8" max="8" width="13.5703125" style="2" bestFit="1" customWidth="1"/>
    <col min="9" max="9" width="14.85546875" style="2" bestFit="1" customWidth="1"/>
    <col min="10" max="15" width="12.5703125" style="2" customWidth="1"/>
    <col min="16" max="17" width="9" style="2"/>
    <col min="18" max="19" width="9" style="1"/>
  </cols>
  <sheetData>
    <row r="1" spans="1:14" x14ac:dyDescent="0.25">
      <c r="A1" s="42" t="s">
        <v>16</v>
      </c>
      <c r="B1" s="42"/>
      <c r="C1" s="43" t="s">
        <v>22</v>
      </c>
      <c r="D1" s="43"/>
      <c r="E1" s="43" t="s">
        <v>23</v>
      </c>
      <c r="F1" s="43"/>
      <c r="G1" s="43" t="s">
        <v>24</v>
      </c>
      <c r="H1" s="43"/>
      <c r="I1" s="55"/>
      <c r="J1" s="55"/>
    </row>
    <row r="2" spans="1:14" ht="16.5" thickBot="1" x14ac:dyDescent="0.3"/>
    <row r="3" spans="1:14" ht="19.5" customHeight="1" thickBot="1" x14ac:dyDescent="0.3">
      <c r="A3" s="11"/>
      <c r="B3" s="12"/>
      <c r="C3" s="12"/>
      <c r="D3" s="3" t="s">
        <v>0</v>
      </c>
      <c r="E3" s="3" t="s">
        <v>1</v>
      </c>
      <c r="F3" s="3" t="s">
        <v>12</v>
      </c>
      <c r="G3" s="3" t="s">
        <v>2</v>
      </c>
      <c r="H3" s="3" t="s">
        <v>3</v>
      </c>
      <c r="I3" s="3" t="s">
        <v>4</v>
      </c>
      <c r="J3" s="21" t="s">
        <v>18</v>
      </c>
      <c r="K3" s="9"/>
      <c r="L3" s="9"/>
      <c r="M3" s="10"/>
    </row>
    <row r="4" spans="1:14" ht="15.4" customHeight="1" x14ac:dyDescent="0.25">
      <c r="A4" s="33" t="s">
        <v>5</v>
      </c>
      <c r="B4" s="31" t="s">
        <v>6</v>
      </c>
      <c r="C4" s="14" t="s">
        <v>7</v>
      </c>
      <c r="D4" s="46">
        <v>98.45</v>
      </c>
      <c r="E4" s="7">
        <f>D4*1000</f>
        <v>98450</v>
      </c>
      <c r="F4" s="22">
        <v>24.71</v>
      </c>
      <c r="G4" s="7">
        <f>F4+273.15</f>
        <v>297.85999999999996</v>
      </c>
      <c r="H4" s="13">
        <v>35</v>
      </c>
      <c r="I4" s="7">
        <f>H4/1000000</f>
        <v>3.4999999999999997E-5</v>
      </c>
      <c r="J4" s="7">
        <f>(E4*I4)/G4</f>
        <v>1.1568354260390788E-2</v>
      </c>
      <c r="K4" s="25" t="s">
        <v>11</v>
      </c>
      <c r="L4" s="26"/>
      <c r="M4" s="8" t="s">
        <v>8</v>
      </c>
      <c r="N4" s="2" t="s">
        <v>19</v>
      </c>
    </row>
    <row r="5" spans="1:14" ht="15.4" customHeight="1" thickBot="1" x14ac:dyDescent="0.3">
      <c r="A5" s="33"/>
      <c r="B5" s="33"/>
      <c r="C5" s="15" t="s">
        <v>9</v>
      </c>
      <c r="D5" s="45">
        <v>169.602</v>
      </c>
      <c r="E5" s="6">
        <f t="shared" ref="E5:E7" si="0">D5*1000</f>
        <v>169602</v>
      </c>
      <c r="F5" s="23">
        <v>35.67</v>
      </c>
      <c r="G5" s="6">
        <f t="shared" ref="G5:G7" si="1">F5+273.15</f>
        <v>308.82</v>
      </c>
      <c r="H5" s="23">
        <v>21</v>
      </c>
      <c r="I5" s="5">
        <f>H5/1000000</f>
        <v>2.0999999999999999E-5</v>
      </c>
      <c r="J5" s="5">
        <f>(E5*I5)/G5</f>
        <v>1.1533067806489217E-2</v>
      </c>
      <c r="K5" s="27">
        <f>E4*(I4/I5)*(G5/G4)</f>
        <v>170120.91250923253</v>
      </c>
      <c r="L5" s="28"/>
      <c r="M5" s="53">
        <f>(ABS(J5-J4)/((1/2)*(J4+J5)))</f>
        <v>3.0549161691791208E-3</v>
      </c>
      <c r="N5" s="2" t="s">
        <v>20</v>
      </c>
    </row>
    <row r="6" spans="1:14" ht="15.4" customHeight="1" x14ac:dyDescent="0.25">
      <c r="A6" s="33"/>
      <c r="B6" s="31" t="s">
        <v>10</v>
      </c>
      <c r="C6" s="14" t="s">
        <v>7</v>
      </c>
      <c r="D6" s="44">
        <v>169.602</v>
      </c>
      <c r="E6" s="5">
        <f t="shared" si="0"/>
        <v>169602</v>
      </c>
      <c r="F6" s="22">
        <v>35.67</v>
      </c>
      <c r="G6" s="5">
        <f t="shared" si="1"/>
        <v>308.82</v>
      </c>
      <c r="H6" s="22">
        <v>21</v>
      </c>
      <c r="I6" s="7">
        <f>H6/1000000</f>
        <v>2.0999999999999999E-5</v>
      </c>
      <c r="J6" s="7">
        <f>(E6*I6)/G6</f>
        <v>1.1533067806489217E-2</v>
      </c>
      <c r="K6" s="25" t="s">
        <v>11</v>
      </c>
      <c r="L6" s="26"/>
      <c r="M6" s="4"/>
      <c r="N6" s="2" t="s">
        <v>20</v>
      </c>
    </row>
    <row r="7" spans="1:14" ht="15.4" customHeight="1" thickBot="1" x14ac:dyDescent="0.3">
      <c r="A7" s="32"/>
      <c r="B7" s="32"/>
      <c r="C7" s="16" t="s">
        <v>9</v>
      </c>
      <c r="D7" s="45">
        <v>101.646</v>
      </c>
      <c r="E7" s="6">
        <f t="shared" si="0"/>
        <v>101646</v>
      </c>
      <c r="F7" s="24">
        <v>11.66</v>
      </c>
      <c r="G7" s="6">
        <f t="shared" si="1"/>
        <v>284.81</v>
      </c>
      <c r="H7" s="24">
        <v>35</v>
      </c>
      <c r="I7" s="6">
        <f>H7/1000000</f>
        <v>3.4999999999999997E-5</v>
      </c>
      <c r="J7" s="6">
        <f>(E7*I7)/G7</f>
        <v>1.2491169551630909E-2</v>
      </c>
      <c r="K7" s="29">
        <f>E6*(I6/I7)*(G7/G6)</f>
        <v>93849.515484748394</v>
      </c>
      <c r="L7" s="30"/>
      <c r="M7" s="54">
        <f>(ABS(J7-J6)/((1/2)*(J6+J7)))</f>
        <v>7.97612620005069E-2</v>
      </c>
      <c r="N7" s="2" t="s">
        <v>21</v>
      </c>
    </row>
    <row r="8" spans="1:14" ht="15.4" customHeight="1" x14ac:dyDescent="0.25">
      <c r="J8" s="35"/>
    </row>
    <row r="9" spans="1:14" ht="15" customHeight="1" thickBot="1" x14ac:dyDescent="0.3">
      <c r="G9" s="19"/>
      <c r="J9" s="35"/>
    </row>
    <row r="10" spans="1:14" ht="16.5" thickBot="1" x14ac:dyDescent="0.3">
      <c r="A10" s="11"/>
      <c r="B10" s="12"/>
      <c r="C10" s="12"/>
      <c r="D10" s="3" t="s">
        <v>0</v>
      </c>
      <c r="E10" s="3" t="s">
        <v>1</v>
      </c>
      <c r="F10" s="3" t="s">
        <v>12</v>
      </c>
      <c r="G10" s="20" t="s">
        <v>2</v>
      </c>
      <c r="H10" s="3" t="s">
        <v>3</v>
      </c>
      <c r="I10" s="3" t="s">
        <v>4</v>
      </c>
      <c r="J10" s="38" t="s">
        <v>18</v>
      </c>
      <c r="K10" s="9"/>
      <c r="L10" s="9"/>
      <c r="M10" s="10"/>
    </row>
    <row r="11" spans="1:14" ht="15.4" customHeight="1" x14ac:dyDescent="0.25">
      <c r="A11" s="33" t="s">
        <v>13</v>
      </c>
      <c r="B11" s="31" t="s">
        <v>6</v>
      </c>
      <c r="C11" s="14" t="s">
        <v>7</v>
      </c>
      <c r="D11" s="22">
        <v>99.394000000000005</v>
      </c>
      <c r="E11" s="7">
        <f>D4*1000</f>
        <v>98450</v>
      </c>
      <c r="F11" s="22">
        <v>25.46</v>
      </c>
      <c r="G11" s="5">
        <f>F11+273.15</f>
        <v>298.60999999999996</v>
      </c>
      <c r="H11" s="13">
        <v>40</v>
      </c>
      <c r="I11" s="7">
        <f>H11/1000000</f>
        <v>4.0000000000000003E-5</v>
      </c>
      <c r="J11" s="7">
        <f>(E11*I11)/G11</f>
        <v>1.3187770001004658E-2</v>
      </c>
      <c r="K11" s="25" t="s">
        <v>11</v>
      </c>
      <c r="L11" s="26"/>
      <c r="M11" s="8" t="s">
        <v>8</v>
      </c>
      <c r="N11" s="2" t="s">
        <v>19</v>
      </c>
    </row>
    <row r="12" spans="1:14" ht="16.5" thickBot="1" x14ac:dyDescent="0.3">
      <c r="A12" s="33"/>
      <c r="B12" s="33"/>
      <c r="C12" s="15" t="s">
        <v>9</v>
      </c>
      <c r="D12" s="23">
        <v>194.97800000000001</v>
      </c>
      <c r="E12" s="5">
        <f>D5*1000</f>
        <v>169602</v>
      </c>
      <c r="F12" s="23">
        <v>39.67</v>
      </c>
      <c r="G12" s="6">
        <f t="shared" ref="G12:G14" si="2">F12+273.15</f>
        <v>312.82</v>
      </c>
      <c r="H12" s="23">
        <v>21</v>
      </c>
      <c r="I12" s="5">
        <f>H12/1000000</f>
        <v>2.0999999999999999E-5</v>
      </c>
      <c r="J12" s="5">
        <f>(E12*I12)/G12</f>
        <v>1.1385595550156639E-2</v>
      </c>
      <c r="K12" s="27">
        <f>E11*(I11/I12)*(G12/G11)</f>
        <v>196447.53389115608</v>
      </c>
      <c r="L12" s="28"/>
      <c r="M12" s="53">
        <f>(ABS(J12-J11)/((1/2)*(J11+J12)))</f>
        <v>0.1466770554563171</v>
      </c>
      <c r="N12" s="2" t="s">
        <v>20</v>
      </c>
    </row>
    <row r="13" spans="1:14" ht="15.4" customHeight="1" x14ac:dyDescent="0.25">
      <c r="A13" s="33"/>
      <c r="B13" s="31" t="s">
        <v>10</v>
      </c>
      <c r="C13" s="14" t="s">
        <v>7</v>
      </c>
      <c r="D13" s="22">
        <v>194.97800000000001</v>
      </c>
      <c r="E13" s="7">
        <f>D6*1000</f>
        <v>169602</v>
      </c>
      <c r="F13" s="22">
        <v>39.67</v>
      </c>
      <c r="G13" s="5">
        <f t="shared" si="2"/>
        <v>312.82</v>
      </c>
      <c r="H13" s="22">
        <v>21</v>
      </c>
      <c r="I13" s="7">
        <f>H13/1000000</f>
        <v>2.0999999999999999E-5</v>
      </c>
      <c r="J13" s="7">
        <f>(E13*I13)/G13</f>
        <v>1.1385595550156639E-2</v>
      </c>
      <c r="K13" s="25" t="s">
        <v>11</v>
      </c>
      <c r="L13" s="26"/>
      <c r="M13" s="4"/>
      <c r="N13" s="2" t="s">
        <v>20</v>
      </c>
    </row>
    <row r="14" spans="1:14" ht="16.5" thickBot="1" x14ac:dyDescent="0.3">
      <c r="A14" s="32"/>
      <c r="B14" s="32"/>
      <c r="C14" s="16" t="s">
        <v>9</v>
      </c>
      <c r="D14" s="24">
        <v>102.01300000000001</v>
      </c>
      <c r="E14" s="6">
        <f>D7*1000</f>
        <v>101646</v>
      </c>
      <c r="F14" s="24">
        <v>9.0399999999999991</v>
      </c>
      <c r="G14" s="6">
        <f t="shared" si="2"/>
        <v>282.19</v>
      </c>
      <c r="H14" s="24">
        <v>40</v>
      </c>
      <c r="I14" s="6">
        <f>H14/1000000</f>
        <v>4.0000000000000003E-5</v>
      </c>
      <c r="J14" s="6">
        <f>(E14*I14)/G14</f>
        <v>1.4408164711719056E-2</v>
      </c>
      <c r="K14" s="29">
        <f>E13*(I13/I14)*(G14/G13)</f>
        <v>80322.530207467542</v>
      </c>
      <c r="L14" s="30"/>
      <c r="M14" s="54">
        <f>(ABS(J14-J13)/((1/2)*(J13+J14)))</f>
        <v>0.2343643680390336</v>
      </c>
      <c r="N14" s="2" t="s">
        <v>21</v>
      </c>
    </row>
    <row r="15" spans="1:14" x14ac:dyDescent="0.25">
      <c r="J15" s="35"/>
    </row>
    <row r="16" spans="1:14" ht="16.5" thickBot="1" x14ac:dyDescent="0.3">
      <c r="G16" s="19"/>
      <c r="J16" s="35"/>
    </row>
    <row r="17" spans="1:14" ht="30" thickBot="1" x14ac:dyDescent="0.3">
      <c r="A17" s="11"/>
      <c r="B17" s="12"/>
      <c r="C17" s="12"/>
      <c r="D17" s="3" t="s">
        <v>0</v>
      </c>
      <c r="E17" s="3" t="s">
        <v>1</v>
      </c>
      <c r="F17" s="3" t="s">
        <v>12</v>
      </c>
      <c r="G17" s="18" t="s">
        <v>2</v>
      </c>
      <c r="H17" s="3" t="s">
        <v>3</v>
      </c>
      <c r="I17" s="3" t="s">
        <v>4</v>
      </c>
      <c r="J17" s="21" t="s">
        <v>18</v>
      </c>
      <c r="K17" s="9"/>
      <c r="L17" s="9"/>
      <c r="M17" s="10"/>
    </row>
    <row r="18" spans="1:14" x14ac:dyDescent="0.25">
      <c r="A18" s="33" t="s">
        <v>14</v>
      </c>
      <c r="B18" s="31" t="s">
        <v>6</v>
      </c>
      <c r="C18" s="14" t="s">
        <v>7</v>
      </c>
      <c r="D18" s="22">
        <v>99.338999999999999</v>
      </c>
      <c r="E18" s="7">
        <f>D18*1000</f>
        <v>99339</v>
      </c>
      <c r="F18" s="22">
        <v>26.29</v>
      </c>
      <c r="G18" s="5">
        <f>F18+273.15</f>
        <v>299.44</v>
      </c>
      <c r="H18" s="13">
        <v>45</v>
      </c>
      <c r="I18" s="7">
        <f>H18/1000000</f>
        <v>4.5000000000000003E-5</v>
      </c>
      <c r="J18" s="7">
        <f>(E18*I18)/G18</f>
        <v>1.4928716938284799E-2</v>
      </c>
      <c r="K18" s="25" t="s">
        <v>11</v>
      </c>
      <c r="L18" s="26"/>
      <c r="M18" s="8" t="s">
        <v>8</v>
      </c>
      <c r="N18" s="2" t="s">
        <v>19</v>
      </c>
    </row>
    <row r="19" spans="1:14" ht="16.5" thickBot="1" x14ac:dyDescent="0.3">
      <c r="A19" s="33"/>
      <c r="B19" s="33"/>
      <c r="C19" s="15" t="s">
        <v>9</v>
      </c>
      <c r="D19" s="23">
        <v>218.43100000000001</v>
      </c>
      <c r="E19" s="5">
        <f>D19*1000</f>
        <v>218431</v>
      </c>
      <c r="F19" s="23">
        <v>45.45</v>
      </c>
      <c r="G19" s="6">
        <f t="shared" ref="G19:G21" si="3">F19+273.15</f>
        <v>318.59999999999997</v>
      </c>
      <c r="H19" s="23">
        <v>21</v>
      </c>
      <c r="I19" s="5">
        <f>H19/1000000</f>
        <v>2.0999999999999999E-5</v>
      </c>
      <c r="J19" s="5">
        <f>(E19*I19)/G19</f>
        <v>1.4397523540489643E-2</v>
      </c>
      <c r="K19" s="27">
        <f>E18*(I18/I19)*(G19/G18)</f>
        <v>226489.96269226365</v>
      </c>
      <c r="L19" s="28"/>
      <c r="M19" s="53">
        <f>(ABS(J19-J18)/((1/2)*(J18+J19)))</f>
        <v>3.6226491300827952E-2</v>
      </c>
      <c r="N19" s="2" t="s">
        <v>20</v>
      </c>
    </row>
    <row r="20" spans="1:14" x14ac:dyDescent="0.25">
      <c r="A20" s="33"/>
      <c r="B20" s="31" t="s">
        <v>10</v>
      </c>
      <c r="C20" s="14" t="s">
        <v>7</v>
      </c>
      <c r="D20" s="22">
        <v>218.43100000000001</v>
      </c>
      <c r="E20" s="7">
        <f>D20*1000</f>
        <v>218431</v>
      </c>
      <c r="F20" s="22">
        <v>45.45</v>
      </c>
      <c r="G20" s="5">
        <f t="shared" si="3"/>
        <v>318.59999999999997</v>
      </c>
      <c r="H20" s="22">
        <v>21</v>
      </c>
      <c r="I20" s="7">
        <f>H20/1000000</f>
        <v>2.0999999999999999E-5</v>
      </c>
      <c r="J20" s="7">
        <f>(E20*I20)/G20</f>
        <v>1.4397523540489643E-2</v>
      </c>
      <c r="K20" s="25" t="s">
        <v>11</v>
      </c>
      <c r="L20" s="26"/>
      <c r="M20" s="4"/>
      <c r="N20" s="2" t="s">
        <v>20</v>
      </c>
    </row>
    <row r="21" spans="1:14" ht="16.5" thickBot="1" x14ac:dyDescent="0.3">
      <c r="A21" s="32"/>
      <c r="B21" s="32"/>
      <c r="C21" s="16" t="s">
        <v>9</v>
      </c>
      <c r="D21" s="24">
        <v>102.129</v>
      </c>
      <c r="E21" s="6">
        <f>D21*1000</f>
        <v>102129</v>
      </c>
      <c r="F21" s="24">
        <v>7.96</v>
      </c>
      <c r="G21" s="6">
        <f t="shared" si="3"/>
        <v>281.10999999999996</v>
      </c>
      <c r="H21" s="24">
        <v>45</v>
      </c>
      <c r="I21" s="6">
        <f>H21/1000000</f>
        <v>4.5000000000000003E-5</v>
      </c>
      <c r="J21" s="6">
        <f>(E21*I21)/G21</f>
        <v>1.6348778058411301E-2</v>
      </c>
      <c r="K21" s="29">
        <f>E20*(I20/I21)*(G21/G20)</f>
        <v>89939.729832600948</v>
      </c>
      <c r="L21" s="30"/>
      <c r="M21" s="54">
        <f>(ABS(J21-J20)/((1/2)*(J20+J21)))</f>
        <v>0.12692612876674622</v>
      </c>
      <c r="N21" s="2" t="s">
        <v>21</v>
      </c>
    </row>
    <row r="22" spans="1:14" x14ac:dyDescent="0.25">
      <c r="G22" s="36"/>
      <c r="H22" s="36"/>
      <c r="I22" s="36"/>
      <c r="J22" s="35"/>
    </row>
    <row r="23" spans="1:14" ht="16.5" thickBot="1" x14ac:dyDescent="0.3">
      <c r="G23" s="37"/>
      <c r="H23" s="37"/>
      <c r="I23" s="37"/>
      <c r="J23" s="35"/>
    </row>
    <row r="24" spans="1:14" ht="30" thickBot="1" x14ac:dyDescent="0.3">
      <c r="A24" s="11"/>
      <c r="B24" s="12"/>
      <c r="C24" s="12"/>
      <c r="D24" s="3" t="s">
        <v>0</v>
      </c>
      <c r="E24" s="3" t="s">
        <v>1</v>
      </c>
      <c r="F24" s="3" t="s">
        <v>12</v>
      </c>
      <c r="G24" s="20" t="s">
        <v>2</v>
      </c>
      <c r="H24" s="3" t="s">
        <v>3</v>
      </c>
      <c r="I24" s="17" t="s">
        <v>4</v>
      </c>
      <c r="J24" s="21" t="s">
        <v>18</v>
      </c>
      <c r="K24" s="9"/>
      <c r="L24" s="9"/>
      <c r="M24" s="10"/>
    </row>
    <row r="25" spans="1:14" x14ac:dyDescent="0.25">
      <c r="A25" s="33" t="s">
        <v>15</v>
      </c>
      <c r="B25" s="31" t="s">
        <v>6</v>
      </c>
      <c r="C25" s="14" t="s">
        <v>7</v>
      </c>
      <c r="D25" s="22">
        <v>98.507999999999996</v>
      </c>
      <c r="E25" s="7">
        <f>D25*1000</f>
        <v>98508</v>
      </c>
      <c r="F25" s="22">
        <v>26.39</v>
      </c>
      <c r="G25" s="5">
        <f>F25+273.15</f>
        <v>299.53999999999996</v>
      </c>
      <c r="H25" s="13">
        <v>50</v>
      </c>
      <c r="I25" s="7">
        <f>H25/1000000</f>
        <v>5.0000000000000002E-5</v>
      </c>
      <c r="J25" s="7">
        <f>(E25*I25)/G25</f>
        <v>1.6443212926487285E-2</v>
      </c>
      <c r="K25" s="25" t="s">
        <v>11</v>
      </c>
      <c r="L25" s="26"/>
      <c r="M25" s="8" t="s">
        <v>8</v>
      </c>
      <c r="N25" s="2" t="s">
        <v>19</v>
      </c>
    </row>
    <row r="26" spans="1:14" ht="16.5" thickBot="1" x14ac:dyDescent="0.3">
      <c r="A26" s="33"/>
      <c r="B26" s="33"/>
      <c r="C26" s="15" t="s">
        <v>9</v>
      </c>
      <c r="D26" s="23">
        <v>249.83600000000001</v>
      </c>
      <c r="E26" s="5">
        <f>D26*1000</f>
        <v>249836</v>
      </c>
      <c r="F26" s="23">
        <v>47.17</v>
      </c>
      <c r="G26" s="6">
        <f t="shared" ref="G26:G28" si="4">F26+273.15</f>
        <v>320.32</v>
      </c>
      <c r="H26" s="23">
        <v>21</v>
      </c>
      <c r="I26" s="5">
        <f>H26/1000000</f>
        <v>2.0999999999999999E-5</v>
      </c>
      <c r="J26" s="5">
        <f>(E26*I26)/G26</f>
        <v>1.6379108391608391E-2</v>
      </c>
      <c r="K26" s="27">
        <f>E25*(I25/I26)*(G26/G25)</f>
        <v>250813.80783868607</v>
      </c>
      <c r="L26" s="28"/>
      <c r="M26" s="53">
        <f>(ABS(J26-J25)/((1/2)*(J25+J26)))</f>
        <v>3.9061548546568672E-3</v>
      </c>
      <c r="N26" s="2" t="s">
        <v>20</v>
      </c>
    </row>
    <row r="27" spans="1:14" x14ac:dyDescent="0.25">
      <c r="A27" s="33"/>
      <c r="B27" s="31" t="s">
        <v>10</v>
      </c>
      <c r="C27" s="14" t="s">
        <v>7</v>
      </c>
      <c r="D27" s="22">
        <v>249.83600000000001</v>
      </c>
      <c r="E27" s="7">
        <f>D27*1000</f>
        <v>249836</v>
      </c>
      <c r="F27" s="22">
        <v>47.17</v>
      </c>
      <c r="G27" s="5">
        <f t="shared" si="4"/>
        <v>320.32</v>
      </c>
      <c r="H27" s="22">
        <v>21</v>
      </c>
      <c r="I27" s="7">
        <f>H27/1000000</f>
        <v>2.0999999999999999E-5</v>
      </c>
      <c r="J27" s="7">
        <f>(E27*I27)/G27</f>
        <v>1.6379108391608391E-2</v>
      </c>
      <c r="K27" s="25" t="s">
        <v>11</v>
      </c>
      <c r="L27" s="26"/>
      <c r="M27" s="4"/>
      <c r="N27" s="2" t="s">
        <v>20</v>
      </c>
    </row>
    <row r="28" spans="1:14" ht="16.5" thickBot="1" x14ac:dyDescent="0.3">
      <c r="A28" s="32"/>
      <c r="B28" s="32"/>
      <c r="C28" s="16" t="s">
        <v>9</v>
      </c>
      <c r="D28" s="24">
        <v>104.071</v>
      </c>
      <c r="E28" s="6">
        <f>D28*1000</f>
        <v>104071</v>
      </c>
      <c r="F28" s="24">
        <v>5.14</v>
      </c>
      <c r="G28" s="6">
        <f t="shared" si="4"/>
        <v>278.28999999999996</v>
      </c>
      <c r="H28" s="24">
        <v>49</v>
      </c>
      <c r="I28" s="6">
        <f>H28/1000000</f>
        <v>4.8999999999999998E-5</v>
      </c>
      <c r="J28" s="6">
        <f>(E28*I28)/G28</f>
        <v>1.8324334327500091E-2</v>
      </c>
      <c r="K28" s="29">
        <f>E27*(I27/I28)*(G28/G27)</f>
        <v>93023.30763878976</v>
      </c>
      <c r="L28" s="30"/>
      <c r="M28" s="54">
        <f>((J28-J27)/((1/2)*(J27+J28)))</f>
        <v>0.11210564621132617</v>
      </c>
      <c r="N28" s="2" t="s">
        <v>21</v>
      </c>
    </row>
  </sheetData>
  <mergeCells count="32">
    <mergeCell ref="A25:A28"/>
    <mergeCell ref="B25:B26"/>
    <mergeCell ref="A18:A21"/>
    <mergeCell ref="B18:B19"/>
    <mergeCell ref="A11:A14"/>
    <mergeCell ref="B11:B12"/>
    <mergeCell ref="K25:L25"/>
    <mergeCell ref="K26:L26"/>
    <mergeCell ref="B27:B28"/>
    <mergeCell ref="K27:L27"/>
    <mergeCell ref="K28:L28"/>
    <mergeCell ref="K18:L18"/>
    <mergeCell ref="K19:L19"/>
    <mergeCell ref="B20:B21"/>
    <mergeCell ref="K20:L20"/>
    <mergeCell ref="K21:L21"/>
    <mergeCell ref="K11:L11"/>
    <mergeCell ref="K12:L12"/>
    <mergeCell ref="B13:B14"/>
    <mergeCell ref="K13:L13"/>
    <mergeCell ref="K14:L14"/>
    <mergeCell ref="K4:L4"/>
    <mergeCell ref="K5:L5"/>
    <mergeCell ref="K6:L6"/>
    <mergeCell ref="K7:L7"/>
    <mergeCell ref="A1:B1"/>
    <mergeCell ref="B6:B7"/>
    <mergeCell ref="B4:B5"/>
    <mergeCell ref="A4:A7"/>
    <mergeCell ref="G1:H1"/>
    <mergeCell ref="E1:F1"/>
    <mergeCell ref="C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90" zoomScaleNormal="90" workbookViewId="0">
      <selection activeCell="P35" sqref="P35"/>
    </sheetView>
  </sheetViews>
  <sheetFormatPr defaultRowHeight="15" x14ac:dyDescent="0.25"/>
  <sheetData>
    <row r="1" spans="1:12" ht="20.25" thickBot="1" x14ac:dyDescent="0.35">
      <c r="A1" s="34" t="s">
        <v>17</v>
      </c>
      <c r="B1" s="34"/>
      <c r="C1" s="34"/>
      <c r="D1" s="34"/>
      <c r="E1" s="34"/>
      <c r="F1" s="34"/>
      <c r="G1" s="34"/>
      <c r="H1" s="34"/>
      <c r="I1" s="34"/>
      <c r="J1" s="34"/>
      <c r="K1" s="34"/>
      <c r="L1" s="34"/>
    </row>
    <row r="2" spans="1:12" ht="15" customHeight="1" x14ac:dyDescent="0.25">
      <c r="A2" s="39">
        <v>1</v>
      </c>
      <c r="B2" s="47" t="s">
        <v>25</v>
      </c>
      <c r="C2" s="47"/>
      <c r="D2" s="47"/>
      <c r="E2" s="47"/>
      <c r="F2" s="47"/>
      <c r="G2" s="47"/>
      <c r="H2" s="47"/>
      <c r="I2" s="47"/>
      <c r="J2" s="47"/>
      <c r="K2" s="47"/>
      <c r="L2" s="48"/>
    </row>
    <row r="3" spans="1:12" x14ac:dyDescent="0.25">
      <c r="A3" s="40"/>
      <c r="B3" s="49"/>
      <c r="C3" s="49"/>
      <c r="D3" s="49"/>
      <c r="E3" s="49"/>
      <c r="F3" s="49"/>
      <c r="G3" s="49"/>
      <c r="H3" s="49"/>
      <c r="I3" s="49"/>
      <c r="J3" s="49"/>
      <c r="K3" s="49"/>
      <c r="L3" s="50"/>
    </row>
    <row r="4" spans="1:12" x14ac:dyDescent="0.25">
      <c r="A4" s="40"/>
      <c r="B4" s="49"/>
      <c r="C4" s="49"/>
      <c r="D4" s="49"/>
      <c r="E4" s="49"/>
      <c r="F4" s="49"/>
      <c r="G4" s="49"/>
      <c r="H4" s="49"/>
      <c r="I4" s="49"/>
      <c r="J4" s="49"/>
      <c r="K4" s="49"/>
      <c r="L4" s="50"/>
    </row>
    <row r="5" spans="1:12" x14ac:dyDescent="0.25">
      <c r="A5" s="40"/>
      <c r="B5" s="49"/>
      <c r="C5" s="49"/>
      <c r="D5" s="49"/>
      <c r="E5" s="49"/>
      <c r="F5" s="49"/>
      <c r="G5" s="49"/>
      <c r="H5" s="49"/>
      <c r="I5" s="49"/>
      <c r="J5" s="49"/>
      <c r="K5" s="49"/>
      <c r="L5" s="50"/>
    </row>
    <row r="6" spans="1:12" x14ac:dyDescent="0.25">
      <c r="A6" s="40"/>
      <c r="B6" s="49"/>
      <c r="C6" s="49"/>
      <c r="D6" s="49"/>
      <c r="E6" s="49"/>
      <c r="F6" s="49"/>
      <c r="G6" s="49"/>
      <c r="H6" s="49"/>
      <c r="I6" s="49"/>
      <c r="J6" s="49"/>
      <c r="K6" s="49"/>
      <c r="L6" s="50"/>
    </row>
    <row r="7" spans="1:12" x14ac:dyDescent="0.25">
      <c r="A7" s="40"/>
      <c r="B7" s="49"/>
      <c r="C7" s="49"/>
      <c r="D7" s="49"/>
      <c r="E7" s="49"/>
      <c r="F7" s="49"/>
      <c r="G7" s="49"/>
      <c r="H7" s="49"/>
      <c r="I7" s="49"/>
      <c r="J7" s="49"/>
      <c r="K7" s="49"/>
      <c r="L7" s="50"/>
    </row>
    <row r="8" spans="1:12" ht="15.75" thickBot="1" x14ac:dyDescent="0.3">
      <c r="A8" s="41"/>
      <c r="B8" s="51"/>
      <c r="C8" s="51"/>
      <c r="D8" s="51"/>
      <c r="E8" s="51"/>
      <c r="F8" s="51"/>
      <c r="G8" s="51"/>
      <c r="H8" s="51"/>
      <c r="I8" s="51"/>
      <c r="J8" s="51"/>
      <c r="K8" s="51"/>
      <c r="L8" s="52"/>
    </row>
    <row r="9" spans="1:12" x14ac:dyDescent="0.25">
      <c r="A9" s="39">
        <v>2</v>
      </c>
      <c r="B9" s="47" t="s">
        <v>26</v>
      </c>
      <c r="C9" s="47"/>
      <c r="D9" s="47"/>
      <c r="E9" s="47"/>
      <c r="F9" s="47"/>
      <c r="G9" s="47"/>
      <c r="H9" s="47"/>
      <c r="I9" s="47"/>
      <c r="J9" s="47"/>
      <c r="K9" s="47"/>
      <c r="L9" s="48"/>
    </row>
    <row r="10" spans="1:12" x14ac:dyDescent="0.25">
      <c r="A10" s="40"/>
      <c r="B10" s="49"/>
      <c r="C10" s="49"/>
      <c r="D10" s="49"/>
      <c r="E10" s="49"/>
      <c r="F10" s="49"/>
      <c r="G10" s="49"/>
      <c r="H10" s="49"/>
      <c r="I10" s="49"/>
      <c r="J10" s="49"/>
      <c r="K10" s="49"/>
      <c r="L10" s="50"/>
    </row>
    <row r="11" spans="1:12" x14ac:dyDescent="0.25">
      <c r="A11" s="40"/>
      <c r="B11" s="49"/>
      <c r="C11" s="49"/>
      <c r="D11" s="49"/>
      <c r="E11" s="49"/>
      <c r="F11" s="49"/>
      <c r="G11" s="49"/>
      <c r="H11" s="49"/>
      <c r="I11" s="49"/>
      <c r="J11" s="49"/>
      <c r="K11" s="49"/>
      <c r="L11" s="50"/>
    </row>
    <row r="12" spans="1:12" x14ac:dyDescent="0.25">
      <c r="A12" s="40"/>
      <c r="B12" s="49"/>
      <c r="C12" s="49"/>
      <c r="D12" s="49"/>
      <c r="E12" s="49"/>
      <c r="F12" s="49"/>
      <c r="G12" s="49"/>
      <c r="H12" s="49"/>
      <c r="I12" s="49"/>
      <c r="J12" s="49"/>
      <c r="K12" s="49"/>
      <c r="L12" s="50"/>
    </row>
    <row r="13" spans="1:12" x14ac:dyDescent="0.25">
      <c r="A13" s="40"/>
      <c r="B13" s="49"/>
      <c r="C13" s="49"/>
      <c r="D13" s="49"/>
      <c r="E13" s="49"/>
      <c r="F13" s="49"/>
      <c r="G13" s="49"/>
      <c r="H13" s="49"/>
      <c r="I13" s="49"/>
      <c r="J13" s="49"/>
      <c r="K13" s="49"/>
      <c r="L13" s="50"/>
    </row>
    <row r="14" spans="1:12" x14ac:dyDescent="0.25">
      <c r="A14" s="40"/>
      <c r="B14" s="49"/>
      <c r="C14" s="49"/>
      <c r="D14" s="49"/>
      <c r="E14" s="49"/>
      <c r="F14" s="49"/>
      <c r="G14" s="49"/>
      <c r="H14" s="49"/>
      <c r="I14" s="49"/>
      <c r="J14" s="49"/>
      <c r="K14" s="49"/>
      <c r="L14" s="50"/>
    </row>
    <row r="15" spans="1:12" x14ac:dyDescent="0.25">
      <c r="A15" s="40"/>
      <c r="B15" s="49"/>
      <c r="C15" s="49"/>
      <c r="D15" s="49"/>
      <c r="E15" s="49"/>
      <c r="F15" s="49"/>
      <c r="G15" s="49"/>
      <c r="H15" s="49"/>
      <c r="I15" s="49"/>
      <c r="J15" s="49"/>
      <c r="K15" s="49"/>
      <c r="L15" s="50"/>
    </row>
    <row r="16" spans="1:12" ht="15.75" thickBot="1" x14ac:dyDescent="0.3">
      <c r="A16" s="41"/>
      <c r="B16" s="51"/>
      <c r="C16" s="51"/>
      <c r="D16" s="51"/>
      <c r="E16" s="51"/>
      <c r="F16" s="51"/>
      <c r="G16" s="51"/>
      <c r="H16" s="51"/>
      <c r="I16" s="51"/>
      <c r="J16" s="51"/>
      <c r="K16" s="51"/>
      <c r="L16" s="52"/>
    </row>
    <row r="17" spans="1:12" x14ac:dyDescent="0.25">
      <c r="A17" s="39">
        <v>3</v>
      </c>
      <c r="B17" s="47" t="s">
        <v>27</v>
      </c>
      <c r="C17" s="47"/>
      <c r="D17" s="47"/>
      <c r="E17" s="47"/>
      <c r="F17" s="47"/>
      <c r="G17" s="47"/>
      <c r="H17" s="47"/>
      <c r="I17" s="47"/>
      <c r="J17" s="47"/>
      <c r="K17" s="47"/>
      <c r="L17" s="48"/>
    </row>
    <row r="18" spans="1:12" x14ac:dyDescent="0.25">
      <c r="A18" s="40"/>
      <c r="B18" s="49"/>
      <c r="C18" s="49"/>
      <c r="D18" s="49"/>
      <c r="E18" s="49"/>
      <c r="F18" s="49"/>
      <c r="G18" s="49"/>
      <c r="H18" s="49"/>
      <c r="I18" s="49"/>
      <c r="J18" s="49"/>
      <c r="K18" s="49"/>
      <c r="L18" s="50"/>
    </row>
    <row r="19" spans="1:12" x14ac:dyDescent="0.25">
      <c r="A19" s="40"/>
      <c r="B19" s="49"/>
      <c r="C19" s="49"/>
      <c r="D19" s="49"/>
      <c r="E19" s="49"/>
      <c r="F19" s="49"/>
      <c r="G19" s="49"/>
      <c r="H19" s="49"/>
      <c r="I19" s="49"/>
      <c r="J19" s="49"/>
      <c r="K19" s="49"/>
      <c r="L19" s="50"/>
    </row>
    <row r="20" spans="1:12" x14ac:dyDescent="0.25">
      <c r="A20" s="40"/>
      <c r="B20" s="49"/>
      <c r="C20" s="49"/>
      <c r="D20" s="49"/>
      <c r="E20" s="49"/>
      <c r="F20" s="49"/>
      <c r="G20" s="49"/>
      <c r="H20" s="49"/>
      <c r="I20" s="49"/>
      <c r="J20" s="49"/>
      <c r="K20" s="49"/>
      <c r="L20" s="50"/>
    </row>
    <row r="21" spans="1:12" x14ac:dyDescent="0.25">
      <c r="A21" s="40"/>
      <c r="B21" s="49"/>
      <c r="C21" s="49"/>
      <c r="D21" s="49"/>
      <c r="E21" s="49"/>
      <c r="F21" s="49"/>
      <c r="G21" s="49"/>
      <c r="H21" s="49"/>
      <c r="I21" s="49"/>
      <c r="J21" s="49"/>
      <c r="K21" s="49"/>
      <c r="L21" s="50"/>
    </row>
    <row r="22" spans="1:12" x14ac:dyDescent="0.25">
      <c r="A22" s="40"/>
      <c r="B22" s="49"/>
      <c r="C22" s="49"/>
      <c r="D22" s="49"/>
      <c r="E22" s="49"/>
      <c r="F22" s="49"/>
      <c r="G22" s="49"/>
      <c r="H22" s="49"/>
      <c r="I22" s="49"/>
      <c r="J22" s="49"/>
      <c r="K22" s="49"/>
      <c r="L22" s="50"/>
    </row>
    <row r="23" spans="1:12" x14ac:dyDescent="0.25">
      <c r="A23" s="40"/>
      <c r="B23" s="49"/>
      <c r="C23" s="49"/>
      <c r="D23" s="49"/>
      <c r="E23" s="49"/>
      <c r="F23" s="49"/>
      <c r="G23" s="49"/>
      <c r="H23" s="49"/>
      <c r="I23" s="49"/>
      <c r="J23" s="49"/>
      <c r="K23" s="49"/>
      <c r="L23" s="50"/>
    </row>
    <row r="24" spans="1:12" ht="15.75" thickBot="1" x14ac:dyDescent="0.3">
      <c r="A24" s="41"/>
      <c r="B24" s="51"/>
      <c r="C24" s="51"/>
      <c r="D24" s="51"/>
      <c r="E24" s="51"/>
      <c r="F24" s="51"/>
      <c r="G24" s="51"/>
      <c r="H24" s="51"/>
      <c r="I24" s="51"/>
      <c r="J24" s="51"/>
      <c r="K24" s="51"/>
      <c r="L24" s="52"/>
    </row>
    <row r="25" spans="1:12" x14ac:dyDescent="0.25">
      <c r="A25" s="39">
        <v>4</v>
      </c>
      <c r="B25" s="47" t="s">
        <v>28</v>
      </c>
      <c r="C25" s="47"/>
      <c r="D25" s="47"/>
      <c r="E25" s="47"/>
      <c r="F25" s="47"/>
      <c r="G25" s="47"/>
      <c r="H25" s="47"/>
      <c r="I25" s="47"/>
      <c r="J25" s="47"/>
      <c r="K25" s="47"/>
      <c r="L25" s="48"/>
    </row>
    <row r="26" spans="1:12" x14ac:dyDescent="0.25">
      <c r="A26" s="40"/>
      <c r="B26" s="49"/>
      <c r="C26" s="49"/>
      <c r="D26" s="49"/>
      <c r="E26" s="49"/>
      <c r="F26" s="49"/>
      <c r="G26" s="49"/>
      <c r="H26" s="49"/>
      <c r="I26" s="49"/>
      <c r="J26" s="49"/>
      <c r="K26" s="49"/>
      <c r="L26" s="50"/>
    </row>
    <row r="27" spans="1:12" x14ac:dyDescent="0.25">
      <c r="A27" s="40"/>
      <c r="B27" s="49"/>
      <c r="C27" s="49"/>
      <c r="D27" s="49"/>
      <c r="E27" s="49"/>
      <c r="F27" s="49"/>
      <c r="G27" s="49"/>
      <c r="H27" s="49"/>
      <c r="I27" s="49"/>
      <c r="J27" s="49"/>
      <c r="K27" s="49"/>
      <c r="L27" s="50"/>
    </row>
    <row r="28" spans="1:12" x14ac:dyDescent="0.25">
      <c r="A28" s="40"/>
      <c r="B28" s="49"/>
      <c r="C28" s="49"/>
      <c r="D28" s="49"/>
      <c r="E28" s="49"/>
      <c r="F28" s="49"/>
      <c r="G28" s="49"/>
      <c r="H28" s="49"/>
      <c r="I28" s="49"/>
      <c r="J28" s="49"/>
      <c r="K28" s="49"/>
      <c r="L28" s="50"/>
    </row>
    <row r="29" spans="1:12" x14ac:dyDescent="0.25">
      <c r="A29" s="40"/>
      <c r="B29" s="49"/>
      <c r="C29" s="49"/>
      <c r="D29" s="49"/>
      <c r="E29" s="49"/>
      <c r="F29" s="49"/>
      <c r="G29" s="49"/>
      <c r="H29" s="49"/>
      <c r="I29" s="49"/>
      <c r="J29" s="49"/>
      <c r="K29" s="49"/>
      <c r="L29" s="50"/>
    </row>
    <row r="30" spans="1:12" x14ac:dyDescent="0.25">
      <c r="A30" s="40"/>
      <c r="B30" s="49"/>
      <c r="C30" s="49"/>
      <c r="D30" s="49"/>
      <c r="E30" s="49"/>
      <c r="F30" s="49"/>
      <c r="G30" s="49"/>
      <c r="H30" s="49"/>
      <c r="I30" s="49"/>
      <c r="J30" s="49"/>
      <c r="K30" s="49"/>
      <c r="L30" s="50"/>
    </row>
    <row r="31" spans="1:12" x14ac:dyDescent="0.25">
      <c r="A31" s="40"/>
      <c r="B31" s="49"/>
      <c r="C31" s="49"/>
      <c r="D31" s="49"/>
      <c r="E31" s="49"/>
      <c r="F31" s="49"/>
      <c r="G31" s="49"/>
      <c r="H31" s="49"/>
      <c r="I31" s="49"/>
      <c r="J31" s="49"/>
      <c r="K31" s="49"/>
      <c r="L31" s="50"/>
    </row>
    <row r="32" spans="1:12" x14ac:dyDescent="0.25">
      <c r="A32" s="40"/>
      <c r="B32" s="49"/>
      <c r="C32" s="49"/>
      <c r="D32" s="49"/>
      <c r="E32" s="49"/>
      <c r="F32" s="49"/>
      <c r="G32" s="49"/>
      <c r="H32" s="49"/>
      <c r="I32" s="49"/>
      <c r="J32" s="49"/>
      <c r="K32" s="49"/>
      <c r="L32" s="50"/>
    </row>
    <row r="33" spans="1:12" ht="15.75" thickBot="1" x14ac:dyDescent="0.3">
      <c r="A33" s="41"/>
      <c r="B33" s="51"/>
      <c r="C33" s="51"/>
      <c r="D33" s="51"/>
      <c r="E33" s="51"/>
      <c r="F33" s="51"/>
      <c r="G33" s="51"/>
      <c r="H33" s="51"/>
      <c r="I33" s="51"/>
      <c r="J33" s="51"/>
      <c r="K33" s="51"/>
      <c r="L33" s="52"/>
    </row>
    <row r="34" spans="1:12" x14ac:dyDescent="0.25">
      <c r="A34" s="39">
        <v>5</v>
      </c>
      <c r="B34" s="47" t="s">
        <v>29</v>
      </c>
      <c r="C34" s="47"/>
      <c r="D34" s="47"/>
      <c r="E34" s="47"/>
      <c r="F34" s="47"/>
      <c r="G34" s="47"/>
      <c r="H34" s="47"/>
      <c r="I34" s="47"/>
      <c r="J34" s="47"/>
      <c r="K34" s="47"/>
      <c r="L34" s="48"/>
    </row>
    <row r="35" spans="1:12" x14ac:dyDescent="0.25">
      <c r="A35" s="40"/>
      <c r="B35" s="49"/>
      <c r="C35" s="49"/>
      <c r="D35" s="49"/>
      <c r="E35" s="49"/>
      <c r="F35" s="49"/>
      <c r="G35" s="49"/>
      <c r="H35" s="49"/>
      <c r="I35" s="49"/>
      <c r="J35" s="49"/>
      <c r="K35" s="49"/>
      <c r="L35" s="50"/>
    </row>
    <row r="36" spans="1:12" x14ac:dyDescent="0.25">
      <c r="A36" s="40"/>
      <c r="B36" s="49"/>
      <c r="C36" s="49"/>
      <c r="D36" s="49"/>
      <c r="E36" s="49"/>
      <c r="F36" s="49"/>
      <c r="G36" s="49"/>
      <c r="H36" s="49"/>
      <c r="I36" s="49"/>
      <c r="J36" s="49"/>
      <c r="K36" s="49"/>
      <c r="L36" s="50"/>
    </row>
    <row r="37" spans="1:12" x14ac:dyDescent="0.25">
      <c r="A37" s="40"/>
      <c r="B37" s="49"/>
      <c r="C37" s="49"/>
      <c r="D37" s="49"/>
      <c r="E37" s="49"/>
      <c r="F37" s="49"/>
      <c r="G37" s="49"/>
      <c r="H37" s="49"/>
      <c r="I37" s="49"/>
      <c r="J37" s="49"/>
      <c r="K37" s="49"/>
      <c r="L37" s="50"/>
    </row>
    <row r="38" spans="1:12" x14ac:dyDescent="0.25">
      <c r="A38" s="40"/>
      <c r="B38" s="49"/>
      <c r="C38" s="49"/>
      <c r="D38" s="49"/>
      <c r="E38" s="49"/>
      <c r="F38" s="49"/>
      <c r="G38" s="49"/>
      <c r="H38" s="49"/>
      <c r="I38" s="49"/>
      <c r="J38" s="49"/>
      <c r="K38" s="49"/>
      <c r="L38" s="50"/>
    </row>
    <row r="39" spans="1:12" x14ac:dyDescent="0.25">
      <c r="A39" s="40"/>
      <c r="B39" s="49"/>
      <c r="C39" s="49"/>
      <c r="D39" s="49"/>
      <c r="E39" s="49"/>
      <c r="F39" s="49"/>
      <c r="G39" s="49"/>
      <c r="H39" s="49"/>
      <c r="I39" s="49"/>
      <c r="J39" s="49"/>
      <c r="K39" s="49"/>
      <c r="L39" s="50"/>
    </row>
    <row r="40" spans="1:12" x14ac:dyDescent="0.25">
      <c r="A40" s="40"/>
      <c r="B40" s="49"/>
      <c r="C40" s="49"/>
      <c r="D40" s="49"/>
      <c r="E40" s="49"/>
      <c r="F40" s="49"/>
      <c r="G40" s="49"/>
      <c r="H40" s="49"/>
      <c r="I40" s="49"/>
      <c r="J40" s="49"/>
      <c r="K40" s="49"/>
      <c r="L40" s="50"/>
    </row>
    <row r="41" spans="1:12" x14ac:dyDescent="0.25">
      <c r="A41" s="40"/>
      <c r="B41" s="49"/>
      <c r="C41" s="49"/>
      <c r="D41" s="49"/>
      <c r="E41" s="49"/>
      <c r="F41" s="49"/>
      <c r="G41" s="49"/>
      <c r="H41" s="49"/>
      <c r="I41" s="49"/>
      <c r="J41" s="49"/>
      <c r="K41" s="49"/>
      <c r="L41" s="50"/>
    </row>
    <row r="42" spans="1:12" ht="15.75" thickBot="1" x14ac:dyDescent="0.3">
      <c r="A42" s="41"/>
      <c r="B42" s="51"/>
      <c r="C42" s="51"/>
      <c r="D42" s="51"/>
      <c r="E42" s="51"/>
      <c r="F42" s="51"/>
      <c r="G42" s="51"/>
      <c r="H42" s="51"/>
      <c r="I42" s="51"/>
      <c r="J42" s="51"/>
      <c r="K42" s="51"/>
      <c r="L42" s="52"/>
    </row>
  </sheetData>
  <mergeCells count="11">
    <mergeCell ref="A34:A42"/>
    <mergeCell ref="B2:L8"/>
    <mergeCell ref="B9:L16"/>
    <mergeCell ref="B17:L24"/>
    <mergeCell ref="B25:L33"/>
    <mergeCell ref="B34:L42"/>
    <mergeCell ref="A1:L1"/>
    <mergeCell ref="A2:A8"/>
    <mergeCell ref="A9:A16"/>
    <mergeCell ref="A17:A24"/>
    <mergeCell ref="A25:A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The Ideal Gas Law</vt:lpstr>
      <vt:lpstr>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Cutright</dc:creator>
  <cp:lastModifiedBy>Charity Anne Fischer</cp:lastModifiedBy>
  <dcterms:created xsi:type="dcterms:W3CDTF">2018-05-01T17:11:06Z</dcterms:created>
  <dcterms:modified xsi:type="dcterms:W3CDTF">2018-11-27T23:15:25Z</dcterms:modified>
</cp:coreProperties>
</file>